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Игнатова Т.А\Отчеты об исполнении бюджета для публикации\2022 год\Проект Постановления об утв отчета  Белоярского района за 1 кв 2022\"/>
    </mc:Choice>
  </mc:AlternateContent>
  <bookViews>
    <workbookView xWindow="0" yWindow="0" windowWidth="28800" windowHeight="11925" tabRatio="500"/>
  </bookViews>
  <sheets>
    <sheet name="Лист1" sheetId="1" r:id="rId1"/>
  </sheets>
  <definedNames>
    <definedName name="_xlnm.Print_Titles" localSheetId="0">Лист1!$5:$5</definedName>
  </definedNames>
  <calcPr calcId="162913"/>
</workbook>
</file>

<file path=xl/calcChain.xml><?xml version="1.0" encoding="utf-8"?>
<calcChain xmlns="http://schemas.openxmlformats.org/spreadsheetml/2006/main">
  <c r="D43" i="1" l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C49" i="1"/>
  <c r="U49" i="1"/>
  <c r="U50" i="1"/>
  <c r="T50" i="1"/>
  <c r="C43" i="1"/>
  <c r="U54" i="1"/>
  <c r="T54" i="1"/>
  <c r="S53" i="1"/>
  <c r="R53" i="1"/>
  <c r="U53" i="1" s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U52" i="1"/>
  <c r="T52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U48" i="1"/>
  <c r="T48" i="1"/>
  <c r="U47" i="1"/>
  <c r="T47" i="1"/>
  <c r="U46" i="1"/>
  <c r="T46" i="1"/>
  <c r="U45" i="1"/>
  <c r="T45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T41" i="1"/>
  <c r="T40" i="1"/>
  <c r="U38" i="1"/>
  <c r="T38" i="1"/>
  <c r="U37" i="1"/>
  <c r="T37" i="1"/>
  <c r="S36" i="1"/>
  <c r="T36" i="1" s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U35" i="1"/>
  <c r="T35" i="1"/>
  <c r="U34" i="1"/>
  <c r="T34" i="1"/>
  <c r="T33" i="1"/>
  <c r="U32" i="1"/>
  <c r="T32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U29" i="1"/>
  <c r="T29" i="1"/>
  <c r="S28" i="1"/>
  <c r="U28" i="1" s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U27" i="1"/>
  <c r="T27" i="1"/>
  <c r="U26" i="1"/>
  <c r="T26" i="1"/>
  <c r="T25" i="1"/>
  <c r="U24" i="1"/>
  <c r="T24" i="1"/>
  <c r="U23" i="1"/>
  <c r="T23" i="1"/>
  <c r="T22" i="1" s="1"/>
  <c r="U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U21" i="1"/>
  <c r="T21" i="1"/>
  <c r="U20" i="1"/>
  <c r="T20" i="1"/>
  <c r="U19" i="1"/>
  <c r="T19" i="1"/>
  <c r="S19" i="1"/>
  <c r="R19" i="1"/>
  <c r="Q19" i="1"/>
  <c r="P19" i="1"/>
  <c r="O19" i="1"/>
  <c r="N19" i="1"/>
  <c r="M19" i="1"/>
  <c r="L19" i="1"/>
  <c r="L7" i="1" s="1"/>
  <c r="L6" i="1" s="1"/>
  <c r="K19" i="1"/>
  <c r="J19" i="1"/>
  <c r="I19" i="1"/>
  <c r="H19" i="1"/>
  <c r="G19" i="1"/>
  <c r="F19" i="1"/>
  <c r="E19" i="1"/>
  <c r="D19" i="1"/>
  <c r="D7" i="1" s="1"/>
  <c r="D6" i="1" s="1"/>
  <c r="C19" i="1"/>
  <c r="U17" i="1"/>
  <c r="T17" i="1"/>
  <c r="S15" i="1"/>
  <c r="U15" i="1" s="1"/>
  <c r="R15" i="1"/>
  <c r="Q15" i="1"/>
  <c r="P15" i="1"/>
  <c r="O15" i="1"/>
  <c r="N15" i="1"/>
  <c r="M15" i="1"/>
  <c r="L15" i="1"/>
  <c r="K15" i="1"/>
  <c r="K7" i="1" s="1"/>
  <c r="J15" i="1"/>
  <c r="I15" i="1"/>
  <c r="H15" i="1"/>
  <c r="G15" i="1"/>
  <c r="F15" i="1"/>
  <c r="E15" i="1"/>
  <c r="D15" i="1"/>
  <c r="C15" i="1"/>
  <c r="C7" i="1" s="1"/>
  <c r="U14" i="1"/>
  <c r="T14" i="1"/>
  <c r="U11" i="1"/>
  <c r="T11" i="1"/>
  <c r="U10" i="1"/>
  <c r="S10" i="1"/>
  <c r="T10" i="1" s="1"/>
  <c r="R10" i="1"/>
  <c r="R7" i="1" s="1"/>
  <c r="Q10" i="1"/>
  <c r="Q7" i="1" s="1"/>
  <c r="P10" i="1"/>
  <c r="P7" i="1" s="1"/>
  <c r="O10" i="1"/>
  <c r="N10" i="1"/>
  <c r="N7" i="1" s="1"/>
  <c r="N6" i="1" s="1"/>
  <c r="M10" i="1"/>
  <c r="M7" i="1" s="1"/>
  <c r="L10" i="1"/>
  <c r="K10" i="1"/>
  <c r="J10" i="1"/>
  <c r="J7" i="1" s="1"/>
  <c r="I10" i="1"/>
  <c r="I7" i="1" s="1"/>
  <c r="H10" i="1"/>
  <c r="H7" i="1" s="1"/>
  <c r="G10" i="1"/>
  <c r="F10" i="1"/>
  <c r="F7" i="1" s="1"/>
  <c r="F6" i="1" s="1"/>
  <c r="E10" i="1"/>
  <c r="E7" i="1" s="1"/>
  <c r="D10" i="1"/>
  <c r="C10" i="1"/>
  <c r="U9" i="1"/>
  <c r="T9" i="1"/>
  <c r="U8" i="1"/>
  <c r="T8" i="1"/>
  <c r="O7" i="1"/>
  <c r="O6" i="1" s="1"/>
  <c r="G7" i="1"/>
  <c r="G6" i="1" s="1"/>
  <c r="E6" i="1" l="1"/>
  <c r="M6" i="1"/>
  <c r="T49" i="1"/>
  <c r="H6" i="1"/>
  <c r="P6" i="1"/>
  <c r="Q6" i="1"/>
  <c r="J6" i="1"/>
  <c r="I6" i="1"/>
  <c r="C6" i="1"/>
  <c r="T53" i="1"/>
  <c r="T51" i="1"/>
  <c r="R6" i="1"/>
  <c r="U44" i="1"/>
  <c r="K6" i="1"/>
  <c r="U51" i="1"/>
  <c r="T15" i="1"/>
  <c r="T28" i="1"/>
  <c r="U36" i="1"/>
  <c r="S7" i="1"/>
  <c r="T44" i="1"/>
  <c r="U43" i="1" l="1"/>
  <c r="T43" i="1"/>
  <c r="U7" i="1"/>
  <c r="T7" i="1"/>
  <c r="S6" i="1"/>
  <c r="T6" i="1" l="1"/>
  <c r="U6" i="1"/>
</calcChain>
</file>

<file path=xl/sharedStrings.xml><?xml version="1.0" encoding="utf-8"?>
<sst xmlns="http://schemas.openxmlformats.org/spreadsheetml/2006/main" count="122" uniqueCount="121">
  <si>
    <t xml:space="preserve">СВЕДЕНИЯ </t>
  </si>
  <si>
    <t>об исполнении бюджета Белоярского района  по доходам в разрезе видов доходов в сравнении с запланированными значениями за 1 квартал 2022 года</t>
  </si>
  <si>
    <t>(рублей)</t>
  </si>
  <si>
    <t>Наименование показателя</t>
  </si>
  <si>
    <t>Код дохода по бюджетной классификации</t>
  </si>
  <si>
    <t>Уточненный план на год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</si>
  <si>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</si>
  <si>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</si>
  <si>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</si>
  <si>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</si>
  <si>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</si>
  <si>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</si>
  <si>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</si>
  <si>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</si>
  <si>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</si>
  <si>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</si>
  <si>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</si>
  <si>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</si>
  <si>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</si>
  <si>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План 1 квартала</t>
  </si>
  <si>
    <t>Исполнение за 1 квартал</t>
  </si>
  <si>
    <t>% исполнения плана за год</t>
  </si>
  <si>
    <t>% исполнения плана за 1 квартал</t>
  </si>
  <si>
    <t>Доходы бюджета - Всего</t>
  </si>
  <si>
    <t>Х</t>
  </si>
  <si>
    <t>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</si>
  <si>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</si>
  <si>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</si>
  <si>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</si>
  <si>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</si>
  <si>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</si>
  <si>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</si>
  <si>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</si>
  <si>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</si>
  <si>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</si>
  <si>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</si>
  <si>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</si>
  <si>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</si>
  <si>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</si>
  <si>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</si>
  <si>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</si>
  <si>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</si>
  <si>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</si>
  <si>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</si>
  <si>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</si>
  <si>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</si>
  <si>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</si>
  <si>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</si>
  <si>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000 1 06 06000 00 0000 110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</si>
  <si>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</si>
  <si>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</si>
  <si>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</si>
  <si>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</si>
  <si>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</si>
  <si>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</si>
  <si>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</si>
  <si>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</si>
  <si>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</si>
  <si>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</si>
  <si>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</si>
  <si>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</si>
  <si>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</si>
  <si>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</si>
  <si>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</si>
  <si>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</si>
  <si>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за негативное воздействие на окружающую среду</t>
  </si>
  <si>
    <t>000 1 12 01000 01 0000 000</t>
  </si>
  <si>
    <t>Доходы от оказания платных услуг (работ) и компенсации затрат государства</t>
  </si>
  <si>
    <t>000 113 00000 00 0000 130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</si>
  <si>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</si>
  <si>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</si>
  <si>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</si>
  <si>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</si>
  <si>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</si>
  <si>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000 114 00000 00 0000 000</t>
  </si>
  <si>
    <t xml:space="preserve">Доходы от продажи квартир </t>
  </si>
  <si>
    <t>000 1 14 01000 00 0000 410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</si>
  <si>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</si>
  <si>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</si>
  <si>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</si>
  <si>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</si>
  <si>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приватизации имущества, находящегося в государственной и муниципальной собственности</t>
  </si>
  <si>
    <t>000 1 14 13 000 00 0000 000</t>
  </si>
  <si>
    <t>Штрафы, санкции, возмещение ущерба</t>
  </si>
  <si>
    <t>000 116 00000 00 0000 000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</si>
  <si>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
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</si>
  <si>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</si>
  <si>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</si>
  <si>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</si>
  <si>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</si>
  <si>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000 1 16 07 000 01 0000 140</t>
  </si>
  <si>
    <t>Платежи в целях возмещения причиненного ущерба (убытков)</t>
  </si>
  <si>
    <t>000 1 16 10 000 00 0000 140</t>
  </si>
  <si>
    <t>Платежи, уплачиваемые в целях возмещения вреда</t>
  </si>
  <si>
    <t>000 1 16 11 000 01 0000 140</t>
  </si>
  <si>
    <t>Неналоговые доходы</t>
  </si>
  <si>
    <t>000 1 17 01 000 05 0000 140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</si>
  <si>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</si>
  <si>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</si>
  <si>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</si>
  <si>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</si>
  <si>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</si>
  <si>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</si>
  <si>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</si>
  <si>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</si>
  <si>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Субвенции бюджетам бюджетной системы Российской Федерации</t>
  </si>
  <si>
    <t>000 2 02 30000 00 0000 151</t>
  </si>
  <si>
    <t>Иные межбюджетные трансферты</t>
  </si>
  <si>
    <t>000 2 02 40000 00 0000 151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</si>
  <si>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</si>
  <si>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</si>
  <si>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</si>
  <si>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</si>
  <si>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</si>
  <si>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</si>
  <si>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</si>
  <si>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</si>
  <si>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</si>
  <si>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районов</t>
  </si>
  <si>
    <t>000 2 03 05 000 05 0000 150</t>
  </si>
  <si>
    <t>000 2 03 00000 00 0000 000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</si>
</sst>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19]#\ ##0.0"/>
    <numFmt numFmtId="169" formatCode="[$-419]#\ ##0.00"/>
    <numFmt numFmtId="170" formatCode="0.0"/>
    <numFmt numFmtId="175" formatCode="&quot;&quot;###,##0.00"/>
  </numFmts>
  <fonts count="20" x14ac:knownFonts="1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sz val="9"/>
      <name val="Arial"/>
      <charset val="204"/>
    </font>
    <font>
      <b/>
      <sz val="14"/>
      <color rgb="FF000000"/>
      <name val="Times New Roman"/>
      <charset val="204"/>
    </font>
    <font>
      <b/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sz val="11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sz val="11"/>
      <color rgb="FF000000"/>
      <name val="Calibri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3" fillId="0" borderId="0"/>
  </cellStyleXfs>
  <cellXfs count="47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5" fillId="0" borderId="0" xfId="1" applyFont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top" wrapText="1" readingOrder="1"/>
    </xf>
    <xf numFmtId="0" fontId="6" fillId="2" borderId="1" xfId="1" applyFont="1" applyFill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left" vertical="top" wrapText="1" readingOrder="1"/>
    </xf>
    <xf numFmtId="169" fontId="6" fillId="0" borderId="1" xfId="1" applyNumberFormat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top" wrapText="1" readingOrder="1"/>
    </xf>
    <xf numFmtId="0" fontId="7" fillId="0" borderId="1" xfId="1" applyFont="1" applyBorder="1" applyAlignment="1">
      <alignment horizontal="center" vertical="center" wrapText="1" readingOrder="1"/>
    </xf>
    <xf numFmtId="169" fontId="7" fillId="0" borderId="1" xfId="1" applyNumberFormat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top" wrapText="1" readingOrder="1"/>
    </xf>
    <xf numFmtId="0" fontId="8" fillId="0" borderId="1" xfId="1" applyFont="1" applyBorder="1" applyAlignment="1">
      <alignment horizontal="center" vertical="center" wrapText="1" readingOrder="1"/>
    </xf>
    <xf numFmtId="0" fontId="5" fillId="0" borderId="0" xfId="1" applyFont="1" applyBorder="1" applyAlignment="1">
      <alignment horizontal="center" vertical="center" wrapText="1" shrinkToFit="1" readingOrder="1"/>
    </xf>
    <xf numFmtId="0" fontId="2" fillId="0" borderId="0" xfId="0" applyFont="1" applyBorder="1" applyAlignment="1">
      <alignment horizontal="center" vertical="center" wrapText="1" shrinkToFit="1"/>
    </xf>
    <xf numFmtId="164" fontId="6" fillId="2" borderId="1" xfId="1" applyNumberFormat="1" applyFont="1" applyFill="1" applyBorder="1" applyAlignment="1">
      <alignment horizontal="center" vertical="center" wrapText="1" readingOrder="1"/>
    </xf>
    <xf numFmtId="170" fontId="10" fillId="2" borderId="1" xfId="0" applyNumberFormat="1" applyFont="1" applyFill="1" applyBorder="1" applyAlignment="1">
      <alignment horizontal="center" vertical="center" readingOrder="1"/>
    </xf>
    <xf numFmtId="170" fontId="1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164" fontId="6" fillId="0" borderId="1" xfId="1" applyNumberFormat="1" applyFont="1" applyBorder="1" applyAlignment="1">
      <alignment horizontal="center" vertical="center" wrapText="1" readingOrder="1"/>
    </xf>
    <xf numFmtId="170" fontId="10" fillId="0" borderId="1" xfId="0" applyNumberFormat="1" applyFont="1" applyBorder="1" applyAlignment="1">
      <alignment horizontal="center" vertical="center" readingOrder="1"/>
    </xf>
    <xf numFmtId="164" fontId="7" fillId="0" borderId="1" xfId="1" applyNumberFormat="1" applyFont="1" applyBorder="1" applyAlignment="1">
      <alignment horizontal="center" vertical="center" wrapText="1" readingOrder="1"/>
    </xf>
    <xf numFmtId="170" fontId="11" fillId="0" borderId="1" xfId="0" applyNumberFormat="1" applyFont="1" applyBorder="1" applyAlignment="1">
      <alignment horizontal="center" vertical="center" readingOrder="1"/>
    </xf>
    <xf numFmtId="164" fontId="8" fillId="0" borderId="1" xfId="1" applyNumberFormat="1" applyFont="1" applyBorder="1" applyAlignment="1">
      <alignment horizontal="center" vertical="center" wrapText="1" readingOrder="1"/>
    </xf>
    <xf numFmtId="170" fontId="12" fillId="0" borderId="1" xfId="0" applyNumberFormat="1" applyFont="1" applyBorder="1" applyAlignment="1">
      <alignment horizontal="center" vertical="center" readingOrder="1"/>
    </xf>
    <xf numFmtId="0" fontId="4" fillId="0" borderId="0" xfId="1" applyFont="1" applyBorder="1" applyAlignment="1">
      <alignment horizontal="center" vertical="center" wrapText="1" shrinkToFit="1" readingOrder="1"/>
    </xf>
    <xf numFmtId="0" fontId="9" fillId="0" borderId="2" xfId="0" applyFont="1" applyBorder="1" applyAlignment="1">
      <alignment horizontal="right"/>
    </xf>
    <xf numFmtId="4" fontId="6" fillId="2" borderId="1" xfId="1" applyNumberFormat="1" applyFont="1" applyFill="1" applyBorder="1" applyAlignment="1">
      <alignment horizontal="center" vertical="center" wrapText="1" readingOrder="1"/>
    </xf>
    <xf numFmtId="4" fontId="6" fillId="0" borderId="1" xfId="1" applyNumberFormat="1" applyFont="1" applyBorder="1" applyAlignment="1">
      <alignment horizontal="center" vertical="center" wrapText="1" readingOrder="1"/>
    </xf>
    <xf numFmtId="4" fontId="6" fillId="3" borderId="1" xfId="1" applyNumberFormat="1" applyFont="1" applyFill="1" applyBorder="1" applyAlignment="1">
      <alignment horizontal="center" vertical="center" wrapText="1" readingOrder="1"/>
    </xf>
    <xf numFmtId="4" fontId="7" fillId="0" borderId="1" xfId="1" applyNumberFormat="1" applyFont="1" applyBorder="1" applyAlignment="1">
      <alignment horizontal="center" vertical="center" wrapText="1" readingOrder="1"/>
    </xf>
    <xf numFmtId="4" fontId="7" fillId="3" borderId="1" xfId="1" applyNumberFormat="1" applyFont="1" applyFill="1" applyBorder="1" applyAlignment="1">
      <alignment horizontal="center" vertical="center" wrapText="1" readingOrder="1"/>
    </xf>
    <xf numFmtId="4" fontId="6" fillId="4" borderId="1" xfId="1" applyNumberFormat="1" applyFont="1" applyFill="1" applyBorder="1" applyAlignment="1">
      <alignment horizontal="center" vertical="center" wrapText="1" readingOrder="1"/>
    </xf>
    <xf numFmtId="4" fontId="8" fillId="0" borderId="1" xfId="1" applyNumberFormat="1" applyFont="1" applyBorder="1" applyAlignment="1">
      <alignment horizontal="center" vertical="center" wrapText="1" readingOrder="1"/>
    </xf>
    <xf numFmtId="4" fontId="8" fillId="3" borderId="1" xfId="1" applyNumberFormat="1" applyFont="1" applyFill="1" applyBorder="1" applyAlignment="1">
      <alignment horizontal="center" vertical="center" wrapText="1" readingOrder="1"/>
    </xf>
    <xf numFmtId="164" fontId="14" fillId="0" borderId="1" xfId="1" applyNumberFormat="1" applyFont="1" applyBorder="1" applyAlignment="1">
      <alignment horizontal="center" vertical="center" wrapText="1" readingOrder="1"/>
    </xf>
    <xf numFmtId="170" fontId="15" fillId="0" borderId="1" xfId="0" applyNumberFormat="1" applyFont="1" applyBorder="1" applyAlignment="1">
      <alignment horizontal="center" vertical="center" readingOrder="1"/>
    </xf>
    <xf numFmtId="4" fontId="8" fillId="4" borderId="1" xfId="1" applyNumberFormat="1" applyFont="1" applyFill="1" applyBorder="1" applyAlignment="1">
      <alignment horizontal="center" vertical="center" wrapText="1" readingOrder="1"/>
    </xf>
    <xf numFmtId="175" fontId="16" fillId="4" borderId="3" xfId="0" applyNumberFormat="1" applyFont="1" applyFill="1" applyBorder="1" applyAlignment="1">
      <alignment horizontal="left" vertical="top" wrapText="1"/>
    </xf>
    <xf numFmtId="175" fontId="17" fillId="0" borderId="3" xfId="0" applyNumberFormat="1" applyFont="1" applyBorder="1" applyAlignment="1">
      <alignment horizontal="left" vertical="top" wrapText="1"/>
    </xf>
    <xf numFmtId="175" fontId="17" fillId="0" borderId="3" xfId="0" applyNumberFormat="1" applyFont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 readingOrder="1"/>
    </xf>
    <xf numFmtId="164" fontId="18" fillId="4" borderId="1" xfId="1" applyNumberFormat="1" applyFont="1" applyFill="1" applyBorder="1" applyAlignment="1">
      <alignment horizontal="center" vertical="center" wrapText="1" readingOrder="1"/>
    </xf>
    <xf numFmtId="170" fontId="19" fillId="4" borderId="1" xfId="0" applyNumberFormat="1" applyFont="1" applyFill="1" applyBorder="1" applyAlignment="1">
      <alignment horizontal="center" vertical="center" readingOrder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4"/>
  <sheetViews>
    <sheetView showGridLines="0" tabSelected="1" view="pageBreakPreview" topLeftCell="A41" zoomScale="77" zoomScaleNormal="77" workbookViewId="0">
      <selection activeCell="AB51" sqref="AB51"/>
    </sheetView>
  </sheetViews>
  <sheetFormatPr defaultColWidth="9.140625" defaultRowHeight="15" x14ac:dyDescent="0.25"/>
  <cols>
    <col min="1" max="1" width="38" style="3" customWidth="1"/>
    <col min="2" max="2" width="29.28515625" style="3" customWidth="1"/>
    <col min="3" max="3" width="17.7109375" style="3" customWidth="1"/>
    <col min="4" max="4" width="14.42578125" style="3" hidden="1" customWidth="1"/>
    <col min="5" max="5" width="14.5703125" style="3" hidden="1" customWidth="1"/>
    <col min="6" max="6" width="15" style="3" hidden="1" customWidth="1"/>
    <col min="7" max="7" width="16.7109375" style="3" hidden="1" customWidth="1"/>
    <col min="8" max="8" width="4" style="3" hidden="1" customWidth="1"/>
    <col min="9" max="9" width="18.42578125" style="3" hidden="1" customWidth="1"/>
    <col min="10" max="10" width="16.5703125" style="3" hidden="1" customWidth="1"/>
    <col min="11" max="11" width="14.42578125" style="3" hidden="1" customWidth="1"/>
    <col min="12" max="12" width="14.140625" style="3" hidden="1" customWidth="1"/>
    <col min="13" max="13" width="13.5703125" style="3" hidden="1" customWidth="1"/>
    <col min="14" max="14" width="16" style="3" hidden="1" customWidth="1"/>
    <col min="15" max="15" width="15.85546875" style="3" hidden="1" customWidth="1"/>
    <col min="16" max="16" width="12.7109375" style="3" hidden="1" customWidth="1"/>
    <col min="17" max="17" width="12.42578125" style="3" hidden="1" customWidth="1"/>
    <col min="18" max="19" width="18.140625" style="3" customWidth="1"/>
    <col min="20" max="20" width="14.85546875" style="3" customWidth="1"/>
    <col min="21" max="21" width="14.140625" style="3" customWidth="1"/>
    <col min="22" max="22" width="10.5703125" style="3" customWidth="1"/>
    <col min="23" max="64" width="9.140625" style="3" customWidth="1"/>
  </cols>
  <sheetData>
    <row r="1" spans="1:22" ht="17.45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16"/>
    </row>
    <row r="2" spans="1:22" ht="36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16"/>
    </row>
    <row r="3" spans="1:22" ht="14.4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 customHeight="1" x14ac:dyDescent="0.25">
      <c r="T4" s="29" t="s">
        <v>2</v>
      </c>
      <c r="U4" s="29"/>
    </row>
    <row r="5" spans="1:22" ht="74.25" customHeight="1" x14ac:dyDescent="0.25">
      <c r="A5" s="5" t="s">
        <v>3</v>
      </c>
      <c r="B5" s="5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5" t="s">
        <v>10</v>
      </c>
      <c r="I5" s="5" t="s">
        <v>4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  <c r="R5" s="6" t="s">
        <v>19</v>
      </c>
      <c r="S5" s="5" t="s">
        <v>20</v>
      </c>
      <c r="T5" s="5" t="s">
        <v>21</v>
      </c>
      <c r="U5" s="6" t="s">
        <v>22</v>
      </c>
      <c r="V5" s="17"/>
    </row>
    <row r="6" spans="1:22" s="1" customFormat="1" ht="20.25" customHeight="1" x14ac:dyDescent="0.2">
      <c r="A6" s="7" t="s">
        <v>23</v>
      </c>
      <c r="B6" s="8" t="s">
        <v>24</v>
      </c>
      <c r="C6" s="30">
        <f t="shared" ref="C6:S6" si="0">C7+C43</f>
        <v>4068994583.0299997</v>
      </c>
      <c r="D6" s="30">
        <f t="shared" si="0"/>
        <v>0</v>
      </c>
      <c r="E6" s="30">
        <f t="shared" si="0"/>
        <v>0</v>
      </c>
      <c r="F6" s="30">
        <f t="shared" si="0"/>
        <v>0</v>
      </c>
      <c r="G6" s="30">
        <f t="shared" si="0"/>
        <v>0</v>
      </c>
      <c r="H6" s="30">
        <f t="shared" si="0"/>
        <v>0</v>
      </c>
      <c r="I6" s="30">
        <f t="shared" si="0"/>
        <v>0</v>
      </c>
      <c r="J6" s="30">
        <f t="shared" si="0"/>
        <v>0</v>
      </c>
      <c r="K6" s="30">
        <f t="shared" si="0"/>
        <v>0</v>
      </c>
      <c r="L6" s="30">
        <f t="shared" si="0"/>
        <v>0</v>
      </c>
      <c r="M6" s="30">
        <f t="shared" si="0"/>
        <v>0</v>
      </c>
      <c r="N6" s="30">
        <f t="shared" si="0"/>
        <v>0</v>
      </c>
      <c r="O6" s="30">
        <f t="shared" si="0"/>
        <v>0</v>
      </c>
      <c r="P6" s="30">
        <f t="shared" si="0"/>
        <v>0</v>
      </c>
      <c r="Q6" s="30">
        <f t="shared" si="0"/>
        <v>0</v>
      </c>
      <c r="R6" s="30">
        <f t="shared" si="0"/>
        <v>975324281.21999991</v>
      </c>
      <c r="S6" s="30">
        <f t="shared" si="0"/>
        <v>749932556.80999994</v>
      </c>
      <c r="T6" s="18">
        <f>S6/C6*100</f>
        <v>18.430414233964363</v>
      </c>
      <c r="U6" s="19">
        <f>S6/R6*100</f>
        <v>76.890586161961934</v>
      </c>
      <c r="V6" s="20"/>
    </row>
    <row r="7" spans="1:22" s="2" customFormat="1" ht="36" customHeight="1" x14ac:dyDescent="0.2">
      <c r="A7" s="7" t="s">
        <v>25</v>
      </c>
      <c r="B7" s="8" t="s">
        <v>26</v>
      </c>
      <c r="C7" s="30">
        <f t="shared" ref="C7:R7" si="1">C8+C9+C10+C15+C19+C22+C27+C28+C31+C36</f>
        <v>771361926.62</v>
      </c>
      <c r="D7" s="30">
        <f t="shared" si="1"/>
        <v>0</v>
      </c>
      <c r="E7" s="30">
        <f t="shared" si="1"/>
        <v>0</v>
      </c>
      <c r="F7" s="30">
        <f t="shared" si="1"/>
        <v>0</v>
      </c>
      <c r="G7" s="30">
        <f t="shared" si="1"/>
        <v>0</v>
      </c>
      <c r="H7" s="30">
        <f t="shared" si="1"/>
        <v>0</v>
      </c>
      <c r="I7" s="30">
        <f t="shared" si="1"/>
        <v>0</v>
      </c>
      <c r="J7" s="30">
        <f t="shared" si="1"/>
        <v>0</v>
      </c>
      <c r="K7" s="30">
        <f t="shared" si="1"/>
        <v>0</v>
      </c>
      <c r="L7" s="30">
        <f t="shared" si="1"/>
        <v>0</v>
      </c>
      <c r="M7" s="30">
        <f t="shared" si="1"/>
        <v>0</v>
      </c>
      <c r="N7" s="30">
        <f t="shared" si="1"/>
        <v>0</v>
      </c>
      <c r="O7" s="30">
        <f t="shared" si="1"/>
        <v>0</v>
      </c>
      <c r="P7" s="30">
        <f t="shared" si="1"/>
        <v>0</v>
      </c>
      <c r="Q7" s="30">
        <f t="shared" si="1"/>
        <v>0</v>
      </c>
      <c r="R7" s="30">
        <f t="shared" si="1"/>
        <v>186488119.40000001</v>
      </c>
      <c r="S7" s="30">
        <f>S8+S9+S10+S15+S19+S22+S27+S28+S31+S36+S42</f>
        <v>190885486.03999996</v>
      </c>
      <c r="T7" s="18">
        <f>S7/C7*100</f>
        <v>24.746552746832272</v>
      </c>
      <c r="U7" s="19">
        <f>S7/R7*100</f>
        <v>102.35798755124341</v>
      </c>
      <c r="V7" s="21"/>
    </row>
    <row r="8" spans="1:22" ht="25.5" customHeight="1" x14ac:dyDescent="0.25">
      <c r="A8" s="9" t="s">
        <v>27</v>
      </c>
      <c r="B8" s="5" t="s">
        <v>28</v>
      </c>
      <c r="C8" s="31">
        <v>605460900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>
        <v>148297133</v>
      </c>
      <c r="S8" s="31">
        <v>149641048.25999999</v>
      </c>
      <c r="T8" s="22">
        <f t="shared" ref="T8:T15" si="2">S8/C8*100</f>
        <v>24.715229052776156</v>
      </c>
      <c r="U8" s="23">
        <f t="shared" ref="U8:U15" si="3">S8/R8*100</f>
        <v>100.90623145088044</v>
      </c>
      <c r="V8" s="21"/>
    </row>
    <row r="9" spans="1:22" ht="49.5" customHeight="1" x14ac:dyDescent="0.25">
      <c r="A9" s="9" t="s">
        <v>29</v>
      </c>
      <c r="B9" s="5" t="s">
        <v>30</v>
      </c>
      <c r="C9" s="31">
        <v>9038300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>
        <v>2171782.46</v>
      </c>
      <c r="S9" s="31">
        <v>2543280.54</v>
      </c>
      <c r="T9" s="22">
        <f t="shared" si="2"/>
        <v>28.13892590420765</v>
      </c>
      <c r="U9" s="23">
        <f t="shared" si="3"/>
        <v>117.10567641291291</v>
      </c>
      <c r="V9" s="21"/>
    </row>
    <row r="10" spans="1:22" ht="20.25" customHeight="1" x14ac:dyDescent="0.25">
      <c r="A10" s="9" t="s">
        <v>31</v>
      </c>
      <c r="B10" s="5" t="s">
        <v>32</v>
      </c>
      <c r="C10" s="31">
        <f t="shared" ref="C10:S10" si="4">C11+C12+C13+C14</f>
        <v>64260300</v>
      </c>
      <c r="D10" s="31">
        <f t="shared" si="4"/>
        <v>0</v>
      </c>
      <c r="E10" s="31">
        <f t="shared" si="4"/>
        <v>0</v>
      </c>
      <c r="F10" s="31">
        <f t="shared" si="4"/>
        <v>0</v>
      </c>
      <c r="G10" s="31">
        <f t="shared" si="4"/>
        <v>0</v>
      </c>
      <c r="H10" s="31">
        <f t="shared" si="4"/>
        <v>0</v>
      </c>
      <c r="I10" s="31">
        <f t="shared" si="4"/>
        <v>0</v>
      </c>
      <c r="J10" s="31">
        <f t="shared" si="4"/>
        <v>0</v>
      </c>
      <c r="K10" s="31">
        <f t="shared" si="4"/>
        <v>0</v>
      </c>
      <c r="L10" s="31">
        <f t="shared" si="4"/>
        <v>0</v>
      </c>
      <c r="M10" s="31">
        <f t="shared" si="4"/>
        <v>0</v>
      </c>
      <c r="N10" s="31">
        <f t="shared" si="4"/>
        <v>0</v>
      </c>
      <c r="O10" s="31">
        <f t="shared" si="4"/>
        <v>0</v>
      </c>
      <c r="P10" s="31">
        <f t="shared" si="4"/>
        <v>0</v>
      </c>
      <c r="Q10" s="31">
        <f t="shared" si="4"/>
        <v>0</v>
      </c>
      <c r="R10" s="32">
        <f t="shared" si="4"/>
        <v>9745976</v>
      </c>
      <c r="S10" s="31">
        <f t="shared" si="4"/>
        <v>12312964.970000001</v>
      </c>
      <c r="T10" s="22">
        <f t="shared" si="2"/>
        <v>19.161076076520033</v>
      </c>
      <c r="U10" s="23">
        <f t="shared" si="3"/>
        <v>126.3389625626002</v>
      </c>
      <c r="V10" s="21"/>
    </row>
    <row r="11" spans="1:22" ht="45.75" customHeight="1" x14ac:dyDescent="0.25">
      <c r="A11" s="11" t="s">
        <v>33</v>
      </c>
      <c r="B11" s="12" t="s">
        <v>34</v>
      </c>
      <c r="C11" s="33">
        <v>60700000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>
        <v>7970866</v>
      </c>
      <c r="S11" s="33">
        <v>10326955.08</v>
      </c>
      <c r="T11" s="24">
        <f t="shared" si="2"/>
        <v>17.013105568369028</v>
      </c>
      <c r="U11" s="25">
        <f t="shared" si="3"/>
        <v>129.55875911099247</v>
      </c>
      <c r="V11" s="21"/>
    </row>
    <row r="12" spans="1:22" ht="29.25" customHeight="1" x14ac:dyDescent="0.25">
      <c r="A12" s="11" t="s">
        <v>35</v>
      </c>
      <c r="B12" s="12" t="s">
        <v>36</v>
      </c>
      <c r="C12" s="33">
        <v>0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>
        <v>0</v>
      </c>
      <c r="S12" s="33">
        <v>145818.17000000001</v>
      </c>
      <c r="T12" s="24">
        <v>0</v>
      </c>
      <c r="U12" s="25">
        <v>0</v>
      </c>
      <c r="V12" s="21"/>
    </row>
    <row r="13" spans="1:22" ht="16.5" customHeight="1" x14ac:dyDescent="0.25">
      <c r="A13" s="11" t="s">
        <v>37</v>
      </c>
      <c r="B13" s="12" t="s">
        <v>38</v>
      </c>
      <c r="C13" s="33">
        <v>0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>
        <v>0</v>
      </c>
      <c r="S13" s="33">
        <v>2596</v>
      </c>
      <c r="T13" s="24">
        <v>0</v>
      </c>
      <c r="U13" s="25">
        <v>0</v>
      </c>
      <c r="V13" s="21"/>
    </row>
    <row r="14" spans="1:22" ht="48" customHeight="1" x14ac:dyDescent="0.25">
      <c r="A14" s="11" t="s">
        <v>39</v>
      </c>
      <c r="B14" s="12" t="s">
        <v>40</v>
      </c>
      <c r="C14" s="33">
        <v>3560300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>
        <v>1775110</v>
      </c>
      <c r="S14" s="33">
        <v>1837595.72</v>
      </c>
      <c r="T14" s="24">
        <f t="shared" si="2"/>
        <v>51.613507850462035</v>
      </c>
      <c r="U14" s="25">
        <f t="shared" si="3"/>
        <v>103.52010410622441</v>
      </c>
      <c r="V14" s="21"/>
    </row>
    <row r="15" spans="1:22" ht="24.75" customHeight="1" x14ac:dyDescent="0.25">
      <c r="A15" s="9" t="s">
        <v>41</v>
      </c>
      <c r="B15" s="5" t="s">
        <v>42</v>
      </c>
      <c r="C15" s="31">
        <f>C16+C18+C17</f>
        <v>6120000</v>
      </c>
      <c r="D15" s="31">
        <f t="shared" ref="D15:S15" si="5">D16+D18+D17</f>
        <v>0</v>
      </c>
      <c r="E15" s="31">
        <f t="shared" si="5"/>
        <v>0</v>
      </c>
      <c r="F15" s="31">
        <f t="shared" si="5"/>
        <v>0</v>
      </c>
      <c r="G15" s="31">
        <f t="shared" si="5"/>
        <v>0</v>
      </c>
      <c r="H15" s="31">
        <f t="shared" si="5"/>
        <v>0</v>
      </c>
      <c r="I15" s="31">
        <f t="shared" si="5"/>
        <v>0</v>
      </c>
      <c r="J15" s="31">
        <f t="shared" si="5"/>
        <v>0</v>
      </c>
      <c r="K15" s="31">
        <f t="shared" si="5"/>
        <v>0</v>
      </c>
      <c r="L15" s="31">
        <f t="shared" si="5"/>
        <v>0</v>
      </c>
      <c r="M15" s="31">
        <f t="shared" si="5"/>
        <v>0</v>
      </c>
      <c r="N15" s="31">
        <f t="shared" si="5"/>
        <v>0</v>
      </c>
      <c r="O15" s="31">
        <f t="shared" si="5"/>
        <v>0</v>
      </c>
      <c r="P15" s="31">
        <f t="shared" si="5"/>
        <v>0</v>
      </c>
      <c r="Q15" s="31">
        <f t="shared" si="5"/>
        <v>0</v>
      </c>
      <c r="R15" s="31">
        <f t="shared" si="5"/>
        <v>899652</v>
      </c>
      <c r="S15" s="31">
        <f t="shared" si="5"/>
        <v>894925.85</v>
      </c>
      <c r="T15" s="10">
        <f t="shared" si="2"/>
        <v>14.622971405228757</v>
      </c>
      <c r="U15" s="10">
        <f t="shared" si="3"/>
        <v>99.474669094272002</v>
      </c>
      <c r="V15" s="21"/>
    </row>
    <row r="16" spans="1:22" ht="18.75" customHeight="1" x14ac:dyDescent="0.25">
      <c r="A16" s="11" t="s">
        <v>43</v>
      </c>
      <c r="B16" s="12" t="s">
        <v>44</v>
      </c>
      <c r="C16" s="33">
        <v>0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>
        <v>0</v>
      </c>
      <c r="S16" s="33">
        <v>0</v>
      </c>
      <c r="T16" s="24">
        <v>0</v>
      </c>
      <c r="U16" s="25">
        <v>0</v>
      </c>
      <c r="V16" s="21"/>
    </row>
    <row r="17" spans="1:22" ht="18.75" customHeight="1" x14ac:dyDescent="0.25">
      <c r="A17" s="11" t="s">
        <v>45</v>
      </c>
      <c r="B17" s="12" t="s">
        <v>46</v>
      </c>
      <c r="C17" s="33">
        <v>6120000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>
        <v>899652</v>
      </c>
      <c r="S17" s="33">
        <v>894925.85</v>
      </c>
      <c r="T17" s="24">
        <f>S17/C17*100</f>
        <v>14.622971405228757</v>
      </c>
      <c r="U17" s="25">
        <f>S17/R17*100</f>
        <v>99.474669094272002</v>
      </c>
      <c r="V17" s="21"/>
    </row>
    <row r="18" spans="1:22" ht="20.25" customHeight="1" x14ac:dyDescent="0.25">
      <c r="A18" s="11" t="s">
        <v>47</v>
      </c>
      <c r="B18" s="12" t="s">
        <v>48</v>
      </c>
      <c r="C18" s="33">
        <v>0</v>
      </c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>
        <v>0</v>
      </c>
      <c r="S18" s="33">
        <v>0</v>
      </c>
      <c r="T18" s="24">
        <v>0</v>
      </c>
      <c r="U18" s="25">
        <v>0</v>
      </c>
      <c r="V18" s="21"/>
    </row>
    <row r="19" spans="1:22" ht="22.5" customHeight="1" x14ac:dyDescent="0.25">
      <c r="A19" s="9" t="s">
        <v>49</v>
      </c>
      <c r="B19" s="5" t="s">
        <v>50</v>
      </c>
      <c r="C19" s="31">
        <f t="shared" ref="C19:S19" si="6">C20+C21</f>
        <v>3472400</v>
      </c>
      <c r="D19" s="31">
        <f t="shared" si="6"/>
        <v>0</v>
      </c>
      <c r="E19" s="31">
        <f t="shared" si="6"/>
        <v>0</v>
      </c>
      <c r="F19" s="31">
        <f t="shared" si="6"/>
        <v>0</v>
      </c>
      <c r="G19" s="31">
        <f t="shared" si="6"/>
        <v>0</v>
      </c>
      <c r="H19" s="31">
        <f t="shared" si="6"/>
        <v>0</v>
      </c>
      <c r="I19" s="31">
        <f t="shared" si="6"/>
        <v>0</v>
      </c>
      <c r="J19" s="31">
        <f t="shared" si="6"/>
        <v>0</v>
      </c>
      <c r="K19" s="31">
        <f t="shared" si="6"/>
        <v>0</v>
      </c>
      <c r="L19" s="31">
        <f t="shared" si="6"/>
        <v>0</v>
      </c>
      <c r="M19" s="31">
        <f t="shared" si="6"/>
        <v>0</v>
      </c>
      <c r="N19" s="31">
        <f t="shared" si="6"/>
        <v>0</v>
      </c>
      <c r="O19" s="31">
        <f t="shared" si="6"/>
        <v>0</v>
      </c>
      <c r="P19" s="31">
        <f t="shared" si="6"/>
        <v>0</v>
      </c>
      <c r="Q19" s="31">
        <f t="shared" si="6"/>
        <v>0</v>
      </c>
      <c r="R19" s="32">
        <f t="shared" si="6"/>
        <v>938554</v>
      </c>
      <c r="S19" s="31">
        <f t="shared" si="6"/>
        <v>1335782.79</v>
      </c>
      <c r="T19" s="22">
        <f>S19/C19*100</f>
        <v>38.468574760972238</v>
      </c>
      <c r="U19" s="23">
        <f>S19/R19*100</f>
        <v>142.32348804650559</v>
      </c>
      <c r="V19" s="21"/>
    </row>
    <row r="20" spans="1:22" ht="50.25" customHeight="1" x14ac:dyDescent="0.25">
      <c r="A20" s="11" t="s">
        <v>51</v>
      </c>
      <c r="B20" s="12" t="s">
        <v>52</v>
      </c>
      <c r="C20" s="33">
        <v>3330000</v>
      </c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>
        <v>898554</v>
      </c>
      <c r="S20" s="33">
        <v>1319782.79</v>
      </c>
      <c r="T20" s="24">
        <f>S20/C20*100</f>
        <v>39.633116816816816</v>
      </c>
      <c r="U20" s="25">
        <f>S20/R20*100</f>
        <v>146.87851703959919</v>
      </c>
      <c r="V20" s="21"/>
    </row>
    <row r="21" spans="1:22" ht="63" customHeight="1" x14ac:dyDescent="0.25">
      <c r="A21" s="11" t="s">
        <v>53</v>
      </c>
      <c r="B21" s="12" t="s">
        <v>54</v>
      </c>
      <c r="C21" s="33">
        <v>142400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>
        <v>40000</v>
      </c>
      <c r="S21" s="33">
        <v>16000</v>
      </c>
      <c r="T21" s="24">
        <f>S21/C21*100</f>
        <v>11.235955056179774</v>
      </c>
      <c r="U21" s="25">
        <f>S21/R21*100</f>
        <v>40</v>
      </c>
      <c r="V21" s="21"/>
    </row>
    <row r="22" spans="1:22" ht="46.5" customHeight="1" x14ac:dyDescent="0.25">
      <c r="A22" s="9" t="s">
        <v>55</v>
      </c>
      <c r="B22" s="5" t="s">
        <v>56</v>
      </c>
      <c r="C22" s="31">
        <f t="shared" ref="C22:U22" si="7">C23+C24+C25+C26</f>
        <v>23130000</v>
      </c>
      <c r="D22" s="31">
        <f t="shared" si="7"/>
        <v>0</v>
      </c>
      <c r="E22" s="31">
        <f t="shared" si="7"/>
        <v>0</v>
      </c>
      <c r="F22" s="31">
        <f t="shared" si="7"/>
        <v>0</v>
      </c>
      <c r="G22" s="31">
        <f t="shared" si="7"/>
        <v>0</v>
      </c>
      <c r="H22" s="31">
        <f t="shared" si="7"/>
        <v>0</v>
      </c>
      <c r="I22" s="31">
        <f t="shared" si="7"/>
        <v>0</v>
      </c>
      <c r="J22" s="31">
        <f t="shared" si="7"/>
        <v>0</v>
      </c>
      <c r="K22" s="31">
        <f t="shared" si="7"/>
        <v>0</v>
      </c>
      <c r="L22" s="31">
        <f t="shared" si="7"/>
        <v>0</v>
      </c>
      <c r="M22" s="31">
        <f t="shared" si="7"/>
        <v>0</v>
      </c>
      <c r="N22" s="31">
        <f t="shared" si="7"/>
        <v>0</v>
      </c>
      <c r="O22" s="31">
        <f t="shared" si="7"/>
        <v>0</v>
      </c>
      <c r="P22" s="31">
        <f t="shared" si="7"/>
        <v>0</v>
      </c>
      <c r="Q22" s="31">
        <f t="shared" si="7"/>
        <v>0</v>
      </c>
      <c r="R22" s="32">
        <f t="shared" si="7"/>
        <v>6041598</v>
      </c>
      <c r="S22" s="31">
        <f t="shared" si="7"/>
        <v>6320778.7000000002</v>
      </c>
      <c r="T22" s="10">
        <f t="shared" si="7"/>
        <v>84.630365883805737</v>
      </c>
      <c r="U22" s="10">
        <f t="shared" si="7"/>
        <v>326.85282209642287</v>
      </c>
      <c r="V22" s="21"/>
    </row>
    <row r="23" spans="1:22" ht="51.75" customHeight="1" x14ac:dyDescent="0.25">
      <c r="A23" s="11" t="s">
        <v>57</v>
      </c>
      <c r="B23" s="12" t="s">
        <v>58</v>
      </c>
      <c r="C23" s="33">
        <v>230000</v>
      </c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>
        <v>57498</v>
      </c>
      <c r="S23" s="33">
        <v>86902.21</v>
      </c>
      <c r="T23" s="24">
        <f t="shared" ref="T23:T29" si="8">S23/C23*100</f>
        <v>37.783569565217398</v>
      </c>
      <c r="U23" s="25">
        <f>S23/R23*100</f>
        <v>151.13953528818396</v>
      </c>
      <c r="V23" s="21"/>
    </row>
    <row r="24" spans="1:22" ht="135.6" customHeight="1" x14ac:dyDescent="0.25">
      <c r="A24" s="11" t="s">
        <v>59</v>
      </c>
      <c r="B24" s="12" t="s">
        <v>60</v>
      </c>
      <c r="C24" s="33">
        <v>19700000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>
        <v>5459100</v>
      </c>
      <c r="S24" s="33">
        <v>5876525.4100000001</v>
      </c>
      <c r="T24" s="24">
        <f t="shared" si="8"/>
        <v>29.830078223350252</v>
      </c>
      <c r="U24" s="25">
        <f>S24/R24*100</f>
        <v>107.64641442728656</v>
      </c>
      <c r="V24" s="21"/>
    </row>
    <row r="25" spans="1:22" ht="51" customHeight="1" x14ac:dyDescent="0.25">
      <c r="A25" s="11" t="s">
        <v>61</v>
      </c>
      <c r="B25" s="12" t="s">
        <v>62</v>
      </c>
      <c r="C25" s="33">
        <v>1100000</v>
      </c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>
        <v>0</v>
      </c>
      <c r="S25" s="33">
        <v>0</v>
      </c>
      <c r="T25" s="24">
        <f t="shared" si="8"/>
        <v>0</v>
      </c>
      <c r="U25" s="25">
        <v>0</v>
      </c>
      <c r="V25" s="21"/>
    </row>
    <row r="26" spans="1:22" ht="146.1" customHeight="1" x14ac:dyDescent="0.25">
      <c r="A26" s="11" t="s">
        <v>63</v>
      </c>
      <c r="B26" s="12" t="s">
        <v>64</v>
      </c>
      <c r="C26" s="33">
        <v>2100000</v>
      </c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>
        <v>525000</v>
      </c>
      <c r="S26" s="33">
        <v>357351.08</v>
      </c>
      <c r="T26" s="24">
        <f t="shared" si="8"/>
        <v>17.016718095238094</v>
      </c>
      <c r="U26" s="25">
        <f>S26/R26*100</f>
        <v>68.066872380952375</v>
      </c>
      <c r="V26" s="21"/>
    </row>
    <row r="27" spans="1:22" ht="33" customHeight="1" x14ac:dyDescent="0.25">
      <c r="A27" s="9" t="s">
        <v>65</v>
      </c>
      <c r="B27" s="5" t="s">
        <v>66</v>
      </c>
      <c r="C27" s="31">
        <v>8967000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2">
        <v>2773527.32</v>
      </c>
      <c r="S27" s="31">
        <v>3072556.5</v>
      </c>
      <c r="T27" s="22">
        <f t="shared" si="8"/>
        <v>34.265155570424895</v>
      </c>
      <c r="U27" s="23">
        <f>S27/R27*100</f>
        <v>110.7815480252778</v>
      </c>
      <c r="V27" s="21"/>
    </row>
    <row r="28" spans="1:22" ht="53.25" customHeight="1" x14ac:dyDescent="0.25">
      <c r="A28" s="9" t="s">
        <v>67</v>
      </c>
      <c r="B28" s="5" t="s">
        <v>68</v>
      </c>
      <c r="C28" s="31">
        <f t="shared" ref="C28:S28" si="9">C29+C30</f>
        <v>7358726.6200000001</v>
      </c>
      <c r="D28" s="31">
        <f t="shared" si="9"/>
        <v>0</v>
      </c>
      <c r="E28" s="31">
        <f t="shared" si="9"/>
        <v>0</v>
      </c>
      <c r="F28" s="31">
        <f t="shared" si="9"/>
        <v>0</v>
      </c>
      <c r="G28" s="31">
        <f t="shared" si="9"/>
        <v>0</v>
      </c>
      <c r="H28" s="31">
        <f t="shared" si="9"/>
        <v>0</v>
      </c>
      <c r="I28" s="31">
        <f t="shared" si="9"/>
        <v>0</v>
      </c>
      <c r="J28" s="31">
        <f t="shared" si="9"/>
        <v>0</v>
      </c>
      <c r="K28" s="31">
        <f t="shared" si="9"/>
        <v>0</v>
      </c>
      <c r="L28" s="31">
        <f t="shared" si="9"/>
        <v>0</v>
      </c>
      <c r="M28" s="31">
        <f t="shared" si="9"/>
        <v>0</v>
      </c>
      <c r="N28" s="31">
        <f t="shared" si="9"/>
        <v>0</v>
      </c>
      <c r="O28" s="31">
        <f t="shared" si="9"/>
        <v>0</v>
      </c>
      <c r="P28" s="31">
        <f t="shared" si="9"/>
        <v>0</v>
      </c>
      <c r="Q28" s="31">
        <f t="shared" si="9"/>
        <v>0</v>
      </c>
      <c r="R28" s="32">
        <f t="shared" si="9"/>
        <v>651476.62</v>
      </c>
      <c r="S28" s="31">
        <f t="shared" si="9"/>
        <v>770303.84</v>
      </c>
      <c r="T28" s="22">
        <f t="shared" si="8"/>
        <v>10.467895870821193</v>
      </c>
      <c r="U28" s="23">
        <f>S28/R28*100</f>
        <v>118.23967527798618</v>
      </c>
      <c r="V28" s="21"/>
    </row>
    <row r="29" spans="1:22" ht="34.5" customHeight="1" x14ac:dyDescent="0.25">
      <c r="A29" s="11" t="s">
        <v>69</v>
      </c>
      <c r="B29" s="12" t="s">
        <v>70</v>
      </c>
      <c r="C29" s="33">
        <v>7300000</v>
      </c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>
        <v>600000</v>
      </c>
      <c r="S29" s="33">
        <v>693888.47</v>
      </c>
      <c r="T29" s="24">
        <f t="shared" si="8"/>
        <v>9.5053215068493149</v>
      </c>
      <c r="U29" s="25">
        <f>S29/R29*100</f>
        <v>115.64807833333333</v>
      </c>
      <c r="V29" s="21"/>
    </row>
    <row r="30" spans="1:22" ht="39" customHeight="1" x14ac:dyDescent="0.25">
      <c r="A30" s="11" t="s">
        <v>71</v>
      </c>
      <c r="B30" s="12" t="s">
        <v>72</v>
      </c>
      <c r="C30" s="33">
        <v>58726.62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>
        <v>51476.62</v>
      </c>
      <c r="S30" s="33">
        <v>76415.37</v>
      </c>
      <c r="T30" s="24">
        <v>0</v>
      </c>
      <c r="U30" s="25">
        <v>0</v>
      </c>
      <c r="V30" s="21"/>
    </row>
    <row r="31" spans="1:22" ht="36" customHeight="1" x14ac:dyDescent="0.25">
      <c r="A31" s="9" t="s">
        <v>73</v>
      </c>
      <c r="B31" s="5" t="s">
        <v>74</v>
      </c>
      <c r="C31" s="31">
        <f>C32+C33+C34+C35</f>
        <v>40302300</v>
      </c>
      <c r="D31" s="31">
        <f t="shared" ref="D31:S31" si="10">D32+D33+D34+D35</f>
        <v>0</v>
      </c>
      <c r="E31" s="31">
        <f t="shared" si="10"/>
        <v>0</v>
      </c>
      <c r="F31" s="31">
        <f t="shared" si="10"/>
        <v>0</v>
      </c>
      <c r="G31" s="31">
        <f t="shared" si="10"/>
        <v>0</v>
      </c>
      <c r="H31" s="31">
        <f t="shared" si="10"/>
        <v>0</v>
      </c>
      <c r="I31" s="31">
        <f t="shared" si="10"/>
        <v>0</v>
      </c>
      <c r="J31" s="31">
        <f t="shared" si="10"/>
        <v>0</v>
      </c>
      <c r="K31" s="31">
        <f t="shared" si="10"/>
        <v>0</v>
      </c>
      <c r="L31" s="31">
        <f t="shared" si="10"/>
        <v>0</v>
      </c>
      <c r="M31" s="31">
        <f t="shared" si="10"/>
        <v>0</v>
      </c>
      <c r="N31" s="31">
        <f t="shared" si="10"/>
        <v>0</v>
      </c>
      <c r="O31" s="31">
        <f t="shared" si="10"/>
        <v>0</v>
      </c>
      <c r="P31" s="31">
        <f t="shared" si="10"/>
        <v>0</v>
      </c>
      <c r="Q31" s="31">
        <f t="shared" si="10"/>
        <v>0</v>
      </c>
      <c r="R31" s="31">
        <f t="shared" si="10"/>
        <v>14679000</v>
      </c>
      <c r="S31" s="31">
        <f t="shared" si="10"/>
        <v>13230950</v>
      </c>
      <c r="T31" s="22">
        <f>S31/C31*100</f>
        <v>32.829267808536983</v>
      </c>
      <c r="U31" s="23">
        <f>S31/R31*100</f>
        <v>90.135227195313021</v>
      </c>
      <c r="V31" s="21"/>
    </row>
    <row r="32" spans="1:22" ht="21.75" customHeight="1" x14ac:dyDescent="0.25">
      <c r="A32" s="11" t="s">
        <v>75</v>
      </c>
      <c r="B32" s="12" t="s">
        <v>76</v>
      </c>
      <c r="C32" s="33">
        <v>38200000</v>
      </c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4">
        <v>13050000</v>
      </c>
      <c r="S32" s="33">
        <v>8462485.8200000003</v>
      </c>
      <c r="T32" s="24">
        <f>S32/C32*100</f>
        <v>22.153104240837699</v>
      </c>
      <c r="U32" s="25">
        <f>S32/R32*100</f>
        <v>64.846634636015338</v>
      </c>
      <c r="V32" s="21"/>
    </row>
    <row r="33" spans="1:64" ht="126" customHeight="1" x14ac:dyDescent="0.25">
      <c r="A33" s="11" t="s">
        <v>77</v>
      </c>
      <c r="B33" s="12" t="s">
        <v>78</v>
      </c>
      <c r="C33" s="34">
        <v>525000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4">
        <v>525000</v>
      </c>
      <c r="S33" s="33">
        <v>0</v>
      </c>
      <c r="T33" s="24">
        <f>S33/C33*100</f>
        <v>0</v>
      </c>
      <c r="U33" s="25">
        <v>0</v>
      </c>
      <c r="V33" s="21"/>
    </row>
    <row r="34" spans="1:64" ht="62.25" customHeight="1" x14ac:dyDescent="0.25">
      <c r="A34" s="11" t="s">
        <v>79</v>
      </c>
      <c r="B34" s="12" t="s">
        <v>80</v>
      </c>
      <c r="C34" s="33">
        <v>577300</v>
      </c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4">
        <v>104000</v>
      </c>
      <c r="S34" s="33">
        <v>239367.18</v>
      </c>
      <c r="T34" s="24">
        <f>S34/C34*100</f>
        <v>41.463221895028582</v>
      </c>
      <c r="U34" s="25">
        <f>S34/R34*100</f>
        <v>230.16074999999998</v>
      </c>
      <c r="V34" s="21"/>
    </row>
    <row r="35" spans="1:64" ht="62.25" customHeight="1" x14ac:dyDescent="0.25">
      <c r="A35" s="11" t="s">
        <v>81</v>
      </c>
      <c r="B35" s="12" t="s">
        <v>82</v>
      </c>
      <c r="C35" s="33">
        <v>1000000</v>
      </c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4">
        <v>1000000</v>
      </c>
      <c r="S35" s="33">
        <v>4529097</v>
      </c>
      <c r="T35" s="24">
        <f>S35/C35*100</f>
        <v>452.90970000000004</v>
      </c>
      <c r="U35" s="25">
        <f>S35/R35*100</f>
        <v>452.90970000000004</v>
      </c>
      <c r="V35" s="21"/>
    </row>
    <row r="36" spans="1:64" ht="30" customHeight="1" x14ac:dyDescent="0.25">
      <c r="A36" s="9" t="s">
        <v>83</v>
      </c>
      <c r="B36" s="5" t="s">
        <v>84</v>
      </c>
      <c r="C36" s="31">
        <f t="shared" ref="C36:S36" si="11">SUM(C37:C41)</f>
        <v>3252000</v>
      </c>
      <c r="D36" s="31">
        <f t="shared" si="11"/>
        <v>0</v>
      </c>
      <c r="E36" s="31">
        <f t="shared" si="11"/>
        <v>0</v>
      </c>
      <c r="F36" s="31">
        <f t="shared" si="11"/>
        <v>0</v>
      </c>
      <c r="G36" s="31">
        <f t="shared" si="11"/>
        <v>0</v>
      </c>
      <c r="H36" s="31">
        <f t="shared" si="11"/>
        <v>0</v>
      </c>
      <c r="I36" s="31">
        <f t="shared" si="11"/>
        <v>0</v>
      </c>
      <c r="J36" s="31">
        <f t="shared" si="11"/>
        <v>0</v>
      </c>
      <c r="K36" s="31">
        <f t="shared" si="11"/>
        <v>0</v>
      </c>
      <c r="L36" s="31">
        <f t="shared" si="11"/>
        <v>0</v>
      </c>
      <c r="M36" s="31">
        <f t="shared" si="11"/>
        <v>0</v>
      </c>
      <c r="N36" s="31">
        <f t="shared" si="11"/>
        <v>0</v>
      </c>
      <c r="O36" s="31">
        <f t="shared" si="11"/>
        <v>0</v>
      </c>
      <c r="P36" s="31">
        <f t="shared" si="11"/>
        <v>0</v>
      </c>
      <c r="Q36" s="31">
        <f t="shared" si="11"/>
        <v>0</v>
      </c>
      <c r="R36" s="32">
        <f t="shared" si="11"/>
        <v>289420</v>
      </c>
      <c r="S36" s="31">
        <f t="shared" si="11"/>
        <v>762894.59</v>
      </c>
      <c r="T36" s="38">
        <f t="shared" ref="T36:T41" si="12">S36/C36*100</f>
        <v>23.459243234932348</v>
      </c>
      <c r="U36" s="39">
        <f t="shared" ref="U36:U38" si="13">S36/R36*100</f>
        <v>263.59428857715426</v>
      </c>
      <c r="V36" s="21"/>
    </row>
    <row r="37" spans="1:64" ht="82.5" customHeight="1" x14ac:dyDescent="0.25">
      <c r="A37" s="11" t="s">
        <v>85</v>
      </c>
      <c r="B37" s="12" t="s">
        <v>86</v>
      </c>
      <c r="C37" s="33">
        <v>3130200</v>
      </c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>
        <v>283920</v>
      </c>
      <c r="S37" s="33">
        <v>659412.37</v>
      </c>
      <c r="T37" s="24">
        <f t="shared" si="12"/>
        <v>21.066141780077949</v>
      </c>
      <c r="U37" s="25">
        <f t="shared" si="13"/>
        <v>232.2528775711468</v>
      </c>
      <c r="V37" s="21"/>
    </row>
    <row r="38" spans="1:64" ht="66.75" customHeight="1" x14ac:dyDescent="0.25">
      <c r="A38" s="11" t="s">
        <v>87</v>
      </c>
      <c r="B38" s="12" t="s">
        <v>88</v>
      </c>
      <c r="C38" s="33">
        <v>31300</v>
      </c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>
        <v>5500</v>
      </c>
      <c r="S38" s="33">
        <v>17000</v>
      </c>
      <c r="T38" s="24">
        <f t="shared" si="12"/>
        <v>54.31309904153354</v>
      </c>
      <c r="U38" s="25">
        <f t="shared" si="13"/>
        <v>309.09090909090907</v>
      </c>
      <c r="V38" s="21"/>
    </row>
    <row r="39" spans="1:64" ht="173.45" customHeight="1" x14ac:dyDescent="0.25">
      <c r="A39" s="11" t="s">
        <v>89</v>
      </c>
      <c r="B39" s="12" t="s">
        <v>90</v>
      </c>
      <c r="C39" s="33">
        <v>0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>
        <v>0</v>
      </c>
      <c r="S39" s="33">
        <v>41394.21</v>
      </c>
      <c r="T39" s="24">
        <v>0</v>
      </c>
      <c r="U39" s="25">
        <v>0</v>
      </c>
      <c r="V39" s="21"/>
    </row>
    <row r="40" spans="1:64" ht="38.25" customHeight="1" x14ac:dyDescent="0.25">
      <c r="A40" s="11" t="s">
        <v>91</v>
      </c>
      <c r="B40" s="12" t="s">
        <v>92</v>
      </c>
      <c r="C40" s="33">
        <v>200</v>
      </c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>
        <v>0</v>
      </c>
      <c r="S40" s="33">
        <v>45088.01</v>
      </c>
      <c r="T40" s="24">
        <f t="shared" si="12"/>
        <v>22544.005000000001</v>
      </c>
      <c r="U40" s="25">
        <v>0</v>
      </c>
      <c r="V40" s="21"/>
    </row>
    <row r="41" spans="1:64" ht="30.75" customHeight="1" x14ac:dyDescent="0.25">
      <c r="A41" s="11" t="s">
        <v>93</v>
      </c>
      <c r="B41" s="12" t="s">
        <v>94</v>
      </c>
      <c r="C41" s="33">
        <v>90300</v>
      </c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>
        <v>0</v>
      </c>
      <c r="S41" s="33">
        <v>0</v>
      </c>
      <c r="T41" s="24">
        <f t="shared" si="12"/>
        <v>0</v>
      </c>
      <c r="U41" s="25">
        <v>0</v>
      </c>
      <c r="V41" s="21"/>
    </row>
    <row r="42" spans="1:64" ht="21" customHeight="1" x14ac:dyDescent="0.25">
      <c r="A42" s="11" t="s">
        <v>95</v>
      </c>
      <c r="B42" s="12" t="s">
        <v>96</v>
      </c>
      <c r="C42" s="33">
        <v>0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4">
        <v>0</v>
      </c>
      <c r="S42" s="33">
        <v>0</v>
      </c>
      <c r="T42" s="24">
        <v>0</v>
      </c>
      <c r="U42" s="13">
        <v>0</v>
      </c>
      <c r="V42" s="21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</row>
    <row r="43" spans="1:64" s="2" customFormat="1" ht="31.5" customHeight="1" x14ac:dyDescent="0.2">
      <c r="A43" s="7" t="s">
        <v>97</v>
      </c>
      <c r="B43" s="8" t="s">
        <v>98</v>
      </c>
      <c r="C43" s="30">
        <f>C44+C51+C53+C49</f>
        <v>3297632656.4099998</v>
      </c>
      <c r="D43" s="30">
        <f t="shared" ref="D43:S43" si="14">D44+D51+D53+D49</f>
        <v>0</v>
      </c>
      <c r="E43" s="30">
        <f t="shared" si="14"/>
        <v>0</v>
      </c>
      <c r="F43" s="30">
        <f t="shared" si="14"/>
        <v>0</v>
      </c>
      <c r="G43" s="30">
        <f t="shared" si="14"/>
        <v>0</v>
      </c>
      <c r="H43" s="30">
        <f t="shared" si="14"/>
        <v>0</v>
      </c>
      <c r="I43" s="30">
        <f t="shared" si="14"/>
        <v>0</v>
      </c>
      <c r="J43" s="30">
        <f t="shared" si="14"/>
        <v>0</v>
      </c>
      <c r="K43" s="30">
        <f t="shared" si="14"/>
        <v>0</v>
      </c>
      <c r="L43" s="30">
        <f t="shared" si="14"/>
        <v>0</v>
      </c>
      <c r="M43" s="30">
        <f t="shared" si="14"/>
        <v>0</v>
      </c>
      <c r="N43" s="30">
        <f t="shared" si="14"/>
        <v>0</v>
      </c>
      <c r="O43" s="30">
        <f t="shared" si="14"/>
        <v>0</v>
      </c>
      <c r="P43" s="30">
        <f t="shared" si="14"/>
        <v>0</v>
      </c>
      <c r="Q43" s="30">
        <f t="shared" si="14"/>
        <v>0</v>
      </c>
      <c r="R43" s="30">
        <f t="shared" si="14"/>
        <v>788836161.81999993</v>
      </c>
      <c r="S43" s="30">
        <f t="shared" si="14"/>
        <v>559047070.76999998</v>
      </c>
      <c r="T43" s="18">
        <f t="shared" ref="T43:T54" si="15">S43/C43*100</f>
        <v>16.952982003114077</v>
      </c>
      <c r="U43" s="19">
        <f t="shared" ref="U43:U54" si="16">S43/R43*100</f>
        <v>70.869858384809419</v>
      </c>
      <c r="V43" s="21"/>
    </row>
    <row r="44" spans="1:64" s="2" customFormat="1" ht="63.75" customHeight="1" x14ac:dyDescent="0.2">
      <c r="A44" s="7" t="s">
        <v>99</v>
      </c>
      <c r="B44" s="8" t="s">
        <v>100</v>
      </c>
      <c r="C44" s="30">
        <f t="shared" ref="C44:S44" si="17">C45+C46+C47+C48</f>
        <v>3249097565.6399999</v>
      </c>
      <c r="D44" s="30">
        <f t="shared" si="17"/>
        <v>0</v>
      </c>
      <c r="E44" s="30">
        <f t="shared" si="17"/>
        <v>0</v>
      </c>
      <c r="F44" s="30">
        <f t="shared" si="17"/>
        <v>0</v>
      </c>
      <c r="G44" s="30">
        <f t="shared" si="17"/>
        <v>0</v>
      </c>
      <c r="H44" s="30">
        <f t="shared" si="17"/>
        <v>0</v>
      </c>
      <c r="I44" s="30">
        <f t="shared" si="17"/>
        <v>0</v>
      </c>
      <c r="J44" s="30">
        <f t="shared" si="17"/>
        <v>0</v>
      </c>
      <c r="K44" s="30">
        <f t="shared" si="17"/>
        <v>0</v>
      </c>
      <c r="L44" s="30">
        <f t="shared" si="17"/>
        <v>0</v>
      </c>
      <c r="M44" s="30">
        <f t="shared" si="17"/>
        <v>0</v>
      </c>
      <c r="N44" s="30">
        <f t="shared" si="17"/>
        <v>0</v>
      </c>
      <c r="O44" s="30">
        <f t="shared" si="17"/>
        <v>0</v>
      </c>
      <c r="P44" s="30">
        <f t="shared" si="17"/>
        <v>0</v>
      </c>
      <c r="Q44" s="30">
        <f t="shared" si="17"/>
        <v>0</v>
      </c>
      <c r="R44" s="35">
        <f t="shared" si="17"/>
        <v>783853176.63999999</v>
      </c>
      <c r="S44" s="30">
        <f t="shared" si="17"/>
        <v>554114741.37</v>
      </c>
      <c r="T44" s="18">
        <f t="shared" si="15"/>
        <v>17.054419886614017</v>
      </c>
      <c r="U44" s="19">
        <f t="shared" si="16"/>
        <v>70.691139346429949</v>
      </c>
      <c r="V44" s="21"/>
    </row>
    <row r="45" spans="1:64" ht="33.75" customHeight="1" x14ac:dyDescent="0.25">
      <c r="A45" s="14" t="s">
        <v>101</v>
      </c>
      <c r="B45" s="15" t="s">
        <v>102</v>
      </c>
      <c r="C45" s="36">
        <v>605781800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7">
        <v>121950510</v>
      </c>
      <c r="S45" s="36">
        <v>120509100</v>
      </c>
      <c r="T45" s="26">
        <f t="shared" si="15"/>
        <v>19.893152947150277</v>
      </c>
      <c r="U45" s="27">
        <f t="shared" si="16"/>
        <v>98.818036923338809</v>
      </c>
      <c r="V45" s="21"/>
    </row>
    <row r="46" spans="1:64" ht="48" customHeight="1" x14ac:dyDescent="0.25">
      <c r="A46" s="14" t="s">
        <v>103</v>
      </c>
      <c r="B46" s="15" t="s">
        <v>104</v>
      </c>
      <c r="C46" s="36">
        <v>961148672.05999994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7">
        <v>249437348.06</v>
      </c>
      <c r="S46" s="36">
        <v>34760206.469999999</v>
      </c>
      <c r="T46" s="26">
        <f t="shared" si="15"/>
        <v>3.6165275446408858</v>
      </c>
      <c r="U46" s="27">
        <f t="shared" si="16"/>
        <v>13.935445810480127</v>
      </c>
      <c r="V46" s="21"/>
    </row>
    <row r="47" spans="1:64" ht="36.75" customHeight="1" x14ac:dyDescent="0.25">
      <c r="A47" s="14" t="s">
        <v>105</v>
      </c>
      <c r="B47" s="15" t="s">
        <v>106</v>
      </c>
      <c r="C47" s="36">
        <v>1476879950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7">
        <v>369625812</v>
      </c>
      <c r="S47" s="36">
        <v>365684839.44</v>
      </c>
      <c r="T47" s="26">
        <f t="shared" si="15"/>
        <v>24.760634027159757</v>
      </c>
      <c r="U47" s="27">
        <f t="shared" si="16"/>
        <v>98.933794006788673</v>
      </c>
      <c r="V47" s="21"/>
    </row>
    <row r="48" spans="1:64" ht="21" customHeight="1" x14ac:dyDescent="0.25">
      <c r="A48" s="14" t="s">
        <v>107</v>
      </c>
      <c r="B48" s="15" t="s">
        <v>108</v>
      </c>
      <c r="C48" s="36">
        <v>205287143.58000001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7">
        <v>42839506.579999998</v>
      </c>
      <c r="S48" s="36">
        <v>33160595.460000001</v>
      </c>
      <c r="T48" s="26">
        <f t="shared" si="15"/>
        <v>16.153274326737066</v>
      </c>
      <c r="U48" s="27">
        <f t="shared" si="16"/>
        <v>77.406576562862</v>
      </c>
      <c r="V48" s="21"/>
    </row>
    <row r="49" spans="1:22" ht="66.75" customHeight="1" x14ac:dyDescent="0.25">
      <c r="A49" s="41" t="s">
        <v>117</v>
      </c>
      <c r="B49" s="44" t="s">
        <v>120</v>
      </c>
      <c r="C49" s="40">
        <f>C50</f>
        <v>50000</v>
      </c>
      <c r="D49" s="40">
        <f t="shared" ref="D49:S49" si="18">D50</f>
        <v>0</v>
      </c>
      <c r="E49" s="40">
        <f t="shared" si="18"/>
        <v>0</v>
      </c>
      <c r="F49" s="40">
        <f t="shared" si="18"/>
        <v>0</v>
      </c>
      <c r="G49" s="40">
        <f t="shared" si="18"/>
        <v>0</v>
      </c>
      <c r="H49" s="40">
        <f t="shared" si="18"/>
        <v>0</v>
      </c>
      <c r="I49" s="40">
        <f t="shared" si="18"/>
        <v>0</v>
      </c>
      <c r="J49" s="40">
        <f t="shared" si="18"/>
        <v>0</v>
      </c>
      <c r="K49" s="40">
        <f t="shared" si="18"/>
        <v>0</v>
      </c>
      <c r="L49" s="40">
        <f t="shared" si="18"/>
        <v>0</v>
      </c>
      <c r="M49" s="40">
        <f t="shared" si="18"/>
        <v>0</v>
      </c>
      <c r="N49" s="40">
        <f t="shared" si="18"/>
        <v>0</v>
      </c>
      <c r="O49" s="40">
        <f t="shared" si="18"/>
        <v>0</v>
      </c>
      <c r="P49" s="40">
        <f t="shared" si="18"/>
        <v>0</v>
      </c>
      <c r="Q49" s="40">
        <f t="shared" si="18"/>
        <v>0</v>
      </c>
      <c r="R49" s="40">
        <f t="shared" si="18"/>
        <v>50000</v>
      </c>
      <c r="S49" s="40">
        <f t="shared" si="18"/>
        <v>50000</v>
      </c>
      <c r="T49" s="45">
        <f t="shared" si="15"/>
        <v>100</v>
      </c>
      <c r="U49" s="46">
        <f t="shared" si="16"/>
        <v>100</v>
      </c>
      <c r="V49" s="21"/>
    </row>
    <row r="50" spans="1:22" ht="67.5" customHeight="1" x14ac:dyDescent="0.25">
      <c r="A50" s="42" t="s">
        <v>118</v>
      </c>
      <c r="B50" s="43" t="s">
        <v>119</v>
      </c>
      <c r="C50" s="36">
        <v>50000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7">
        <v>50000</v>
      </c>
      <c r="S50" s="36">
        <v>50000</v>
      </c>
      <c r="T50" s="26">
        <f t="shared" si="15"/>
        <v>100</v>
      </c>
      <c r="U50" s="27">
        <f t="shared" si="16"/>
        <v>100</v>
      </c>
      <c r="V50" s="21"/>
    </row>
    <row r="51" spans="1:22" s="2" customFormat="1" ht="36" customHeight="1" x14ac:dyDescent="0.2">
      <c r="A51" s="7" t="s">
        <v>109</v>
      </c>
      <c r="B51" s="8" t="s">
        <v>110</v>
      </c>
      <c r="C51" s="30">
        <f t="shared" ref="C51:S51" si="19">C52</f>
        <v>48552105.590000004</v>
      </c>
      <c r="D51" s="30">
        <f t="shared" si="19"/>
        <v>0</v>
      </c>
      <c r="E51" s="30">
        <f t="shared" si="19"/>
        <v>0</v>
      </c>
      <c r="F51" s="30">
        <f t="shared" si="19"/>
        <v>0</v>
      </c>
      <c r="G51" s="30">
        <f t="shared" si="19"/>
        <v>0</v>
      </c>
      <c r="H51" s="30">
        <f t="shared" si="19"/>
        <v>0</v>
      </c>
      <c r="I51" s="30">
        <f t="shared" si="19"/>
        <v>0</v>
      </c>
      <c r="J51" s="30">
        <f t="shared" si="19"/>
        <v>0</v>
      </c>
      <c r="K51" s="30">
        <f t="shared" si="19"/>
        <v>0</v>
      </c>
      <c r="L51" s="30">
        <f t="shared" si="19"/>
        <v>0</v>
      </c>
      <c r="M51" s="30">
        <f t="shared" si="19"/>
        <v>0</v>
      </c>
      <c r="N51" s="30">
        <f t="shared" si="19"/>
        <v>0</v>
      </c>
      <c r="O51" s="30">
        <f t="shared" si="19"/>
        <v>0</v>
      </c>
      <c r="P51" s="30">
        <f t="shared" si="19"/>
        <v>0</v>
      </c>
      <c r="Q51" s="30">
        <f t="shared" si="19"/>
        <v>0</v>
      </c>
      <c r="R51" s="35">
        <f t="shared" si="19"/>
        <v>5000000</v>
      </c>
      <c r="S51" s="30">
        <f t="shared" si="19"/>
        <v>5000000</v>
      </c>
      <c r="T51" s="18">
        <f t="shared" si="15"/>
        <v>10.298214545467253</v>
      </c>
      <c r="U51" s="19">
        <f t="shared" si="16"/>
        <v>100</v>
      </c>
      <c r="V51" s="21"/>
    </row>
    <row r="52" spans="1:22" ht="33" customHeight="1" x14ac:dyDescent="0.25">
      <c r="A52" s="14" t="s">
        <v>111</v>
      </c>
      <c r="B52" s="15" t="s">
        <v>112</v>
      </c>
      <c r="C52" s="36">
        <v>48552105.590000004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7">
        <v>5000000</v>
      </c>
      <c r="S52" s="36">
        <v>5000000</v>
      </c>
      <c r="T52" s="26">
        <f t="shared" si="15"/>
        <v>10.298214545467253</v>
      </c>
      <c r="U52" s="27">
        <f t="shared" si="16"/>
        <v>100</v>
      </c>
      <c r="V52" s="21"/>
    </row>
    <row r="53" spans="1:22" s="2" customFormat="1" ht="92.25" customHeight="1" x14ac:dyDescent="0.2">
      <c r="A53" s="7" t="s">
        <v>113</v>
      </c>
      <c r="B53" s="8" t="s">
        <v>114</v>
      </c>
      <c r="C53" s="30">
        <f t="shared" ref="C53:S53" si="20">C54</f>
        <v>-67014.820000000007</v>
      </c>
      <c r="D53" s="30">
        <f t="shared" si="20"/>
        <v>0</v>
      </c>
      <c r="E53" s="30">
        <f t="shared" si="20"/>
        <v>0</v>
      </c>
      <c r="F53" s="30">
        <f t="shared" si="20"/>
        <v>0</v>
      </c>
      <c r="G53" s="30">
        <f t="shared" si="20"/>
        <v>0</v>
      </c>
      <c r="H53" s="30">
        <f t="shared" si="20"/>
        <v>0</v>
      </c>
      <c r="I53" s="30">
        <f t="shared" si="20"/>
        <v>0</v>
      </c>
      <c r="J53" s="30">
        <f t="shared" si="20"/>
        <v>0</v>
      </c>
      <c r="K53" s="30">
        <f t="shared" si="20"/>
        <v>0</v>
      </c>
      <c r="L53" s="30">
        <f t="shared" si="20"/>
        <v>0</v>
      </c>
      <c r="M53" s="30">
        <f t="shared" si="20"/>
        <v>0</v>
      </c>
      <c r="N53" s="30">
        <f t="shared" si="20"/>
        <v>0</v>
      </c>
      <c r="O53" s="30">
        <f t="shared" si="20"/>
        <v>0</v>
      </c>
      <c r="P53" s="30">
        <f t="shared" si="20"/>
        <v>0</v>
      </c>
      <c r="Q53" s="30">
        <f t="shared" si="20"/>
        <v>0</v>
      </c>
      <c r="R53" s="35">
        <f t="shared" si="20"/>
        <v>-67014.820000000007</v>
      </c>
      <c r="S53" s="30">
        <f t="shared" si="20"/>
        <v>-117670.6</v>
      </c>
      <c r="T53" s="18">
        <f t="shared" si="15"/>
        <v>175.58892197278152</v>
      </c>
      <c r="U53" s="19">
        <f t="shared" si="16"/>
        <v>175.58892197278152</v>
      </c>
      <c r="V53" s="21"/>
    </row>
    <row r="54" spans="1:22" ht="81" customHeight="1" x14ac:dyDescent="0.25">
      <c r="A54" s="14" t="s">
        <v>115</v>
      </c>
      <c r="B54" s="15" t="s">
        <v>116</v>
      </c>
      <c r="C54" s="36">
        <v>-67014.820000000007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>
        <v>-67014.820000000007</v>
      </c>
      <c r="S54" s="36">
        <v>-117670.6</v>
      </c>
      <c r="T54" s="26">
        <f t="shared" si="15"/>
        <v>175.58892197278152</v>
      </c>
      <c r="U54" s="27">
        <f t="shared" si="16"/>
        <v>175.58892197278152</v>
      </c>
      <c r="V54" s="21"/>
    </row>
  </sheetData>
  <mergeCells count="3">
    <mergeCell ref="A1:U1"/>
    <mergeCell ref="A2:U2"/>
    <mergeCell ref="T4:U4"/>
  </mergeCells>
  <pageMargins left="0.7" right="0.7" top="0.75" bottom="0.75" header="0.51180555555555496" footer="0.51180555555555496"/>
  <pageSetup paperSize="9" scale="58" firstPageNumber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Орлова Ольга Николаевна</cp:lastModifiedBy>
  <cp:revision>22</cp:revision>
  <cp:lastPrinted>2022-05-18T08:20:05Z</cp:lastPrinted>
  <dcterms:created xsi:type="dcterms:W3CDTF">2017-04-12T08:49:00Z</dcterms:created>
  <dcterms:modified xsi:type="dcterms:W3CDTF">2022-05-18T08:22:02Z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1049-11.2.0.11130</vt:lpwstr>
  </property>
  <property fmtid="{D5CDD505-2E9C-101B-9397-08002B2CF9AE}" pid="13" name="ICV">
    <vt:lpwstr>0626CBC65A8E43658C32813CBD357813</vt:lpwstr>
  </property>
</Properties>
</file>